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vestment\قادری\صندوق کالایی کیمیا\گزارش پرتفو\1405\"/>
    </mc:Choice>
  </mc:AlternateContent>
  <xr:revisionPtr revIDLastSave="0" documentId="13_ncr:1_{A916FD2A-A6A8-4155-AE1A-0C0F39DA9C6F}" xr6:coauthVersionLast="47" xr6:coauthVersionMax="47" xr10:uidLastSave="{00000000-0000-0000-0000-000000000000}"/>
  <bookViews>
    <workbookView xWindow="-120" yWindow="-120" windowWidth="29040" windowHeight="15720" tabRatio="791" xr2:uid="{00000000-000D-0000-FFFF-FFFF00000000}"/>
  </bookViews>
  <sheets>
    <sheet name="صورت وضعیت" sheetId="1" r:id="rId1"/>
    <sheet name="سهام" sheetId="2" r:id="rId2"/>
    <sheet name="سپرده" sheetId="7" r:id="rId3"/>
    <sheet name="درآمد" sheetId="8" r:id="rId4"/>
    <sheet name="درآمد سرمایه‌گذاری در سهام" sheetId="9" r:id="rId5"/>
    <sheet name="درآمد سپرده بانکی" sheetId="13" r:id="rId6"/>
    <sheet name="سایر درآمدها" sheetId="14" r:id="rId7"/>
    <sheet name="سود سپرده بانکی" sheetId="18" r:id="rId8"/>
    <sheet name="درآمد ناشی از تغییر قیمت اوراق" sheetId="21" r:id="rId9"/>
  </sheets>
  <definedNames>
    <definedName name="_xlnm.Print_Area" localSheetId="3">درآمد!$A$1:$K$11</definedName>
    <definedName name="_xlnm.Print_Area" localSheetId="5">'درآمد سپرده بانکی'!$A$1:$K$13</definedName>
    <definedName name="_xlnm.Print_Area" localSheetId="4">'درآمد سرمایه‌گذاری در سهام'!$A$1:$V$12</definedName>
    <definedName name="_xlnm.Print_Area" localSheetId="8">'درآمد ناشی از تغییر قیمت اوراق'!$A$1:$Q$11</definedName>
    <definedName name="_xlnm.Print_Area" localSheetId="6">'سایر درآمدها'!$A$1:$G$10</definedName>
    <definedName name="_xlnm.Print_Area" localSheetId="2">سپرده!$A$1:$M$16</definedName>
    <definedName name="_xlnm.Print_Area" localSheetId="1">سهام!$A$1:$AB$12</definedName>
    <definedName name="_xlnm.Print_Area" localSheetId="7">'سود سپرده بانکی'!$A$1:$M$13</definedName>
    <definedName name="_xlnm.Print_Area" localSheetId="0">'صورت وضعیت'!$A$10:$C$12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8" l="1"/>
  <c r="L9" i="8"/>
  <c r="G10" i="21"/>
  <c r="G9" i="21"/>
  <c r="G8" i="21"/>
  <c r="O10" i="21"/>
  <c r="O9" i="21"/>
  <c r="O8" i="21"/>
  <c r="F10" i="14"/>
  <c r="L10" i="8" s="1"/>
  <c r="H13" i="13"/>
  <c r="D13" i="13"/>
  <c r="L12" i="9" l="1"/>
  <c r="F12" i="9"/>
  <c r="P12" i="9"/>
  <c r="T11" i="9"/>
  <c r="T10" i="9"/>
  <c r="T9" i="9"/>
  <c r="T12" i="9" s="1"/>
  <c r="L8" i="8" s="1"/>
  <c r="J11" i="9"/>
  <c r="J10" i="9"/>
  <c r="J9" i="9"/>
  <c r="J12" i="9" s="1"/>
  <c r="F8" i="8" s="1"/>
  <c r="P11" i="8"/>
  <c r="J11" i="8"/>
  <c r="AA12" i="2"/>
  <c r="S11" i="2"/>
  <c r="S10" i="2"/>
  <c r="S9" i="2"/>
  <c r="L11" i="8" l="1"/>
  <c r="Q11" i="21"/>
  <c r="O11" i="21"/>
  <c r="M11" i="21"/>
  <c r="K11" i="21"/>
  <c r="I11" i="21"/>
  <c r="G11" i="21"/>
  <c r="E11" i="21"/>
  <c r="C11" i="21"/>
  <c r="M13" i="18"/>
  <c r="I13" i="18"/>
  <c r="G13" i="18"/>
  <c r="C13" i="18"/>
  <c r="D10" i="14"/>
  <c r="F10" i="8" s="1"/>
  <c r="F11" i="8" s="1"/>
  <c r="H9" i="8" s="1"/>
  <c r="Y12" i="2"/>
  <c r="W12" i="2"/>
  <c r="S12" i="2"/>
  <c r="M12" i="2"/>
  <c r="K12" i="2"/>
  <c r="I12" i="2"/>
  <c r="G12" i="2"/>
  <c r="E12" i="2"/>
  <c r="L16" i="7"/>
  <c r="J16" i="7"/>
  <c r="H16" i="7"/>
  <c r="F16" i="7"/>
  <c r="D16" i="7"/>
  <c r="H10" i="8" l="1"/>
  <c r="N10" i="8"/>
  <c r="V10" i="9"/>
  <c r="V9" i="9"/>
  <c r="V11" i="9"/>
  <c r="H8" i="8"/>
  <c r="H11" i="8" s="1"/>
  <c r="N8" i="8"/>
  <c r="N9" i="8"/>
  <c r="V12" i="9" l="1"/>
  <c r="N11" i="8"/>
</calcChain>
</file>

<file path=xl/sharedStrings.xml><?xml version="1.0" encoding="utf-8"?>
<sst xmlns="http://schemas.openxmlformats.org/spreadsheetml/2006/main" count="169" uniqueCount="68">
  <si>
    <t>صندوق سرمایه گذاری چند کالایی کیمیا</t>
  </si>
  <si>
    <t>صورت وضعیت پرتفوی</t>
  </si>
  <si>
    <t>برای ماه منتهی به 1405/06/31</t>
  </si>
  <si>
    <t>-1</t>
  </si>
  <si>
    <t>-1-1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</si>
  <si>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</si>
  <si>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</si>
  <si>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</si>
  <si>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</si>
  <si>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</si>
  <si>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</si>
  <si>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</si>
  <si>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</si>
  <si>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</si>
  <si>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</si>
  <si>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</si>
  <si>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سکه طلا GoldCoin</t>
  </si>
  <si>
    <t>شمش طلا GoldBar</t>
  </si>
  <si>
    <t>شمش نقره SilverBar</t>
  </si>
  <si>
    <t>جمع</t>
  </si>
  <si>
    <t>-2-1</t>
  </si>
  <si>
    <t>سپرده های بانکی</t>
  </si>
  <si>
    <t>مبلغ</t>
  </si>
  <si>
    <t>افزایش</t>
  </si>
  <si>
    <t>کاهش</t>
  </si>
  <si>
    <t>سپرده کوتاه مدت بانک ملت بلوار کشاورز</t>
  </si>
  <si>
    <t>سپرده کوتاه مدت بانک دی جنت آباد</t>
  </si>
  <si>
    <t>صورت وضعیت درآمدها</t>
  </si>
  <si>
    <t>-2</t>
  </si>
  <si>
    <t>شرح</t>
  </si>
  <si>
    <t>یادداشت</t>
  </si>
  <si>
    <t>درصد از کل درآمدها</t>
  </si>
  <si>
    <t>1-2</t>
  </si>
  <si>
    <t>2-2</t>
  </si>
  <si>
    <t>3-2</t>
  </si>
  <si>
    <t>سایر درآمدها</t>
  </si>
  <si>
    <t>-1-2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</si>
  <si>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</si>
  <si>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</si>
  <si>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</si>
  <si>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</si>
  <si>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</si>
  <si>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</si>
  <si>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نام سپرده بانکی</t>
  </si>
  <si>
    <t>درصد سود به میانگین سپرده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</si>
  <si>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</si>
  <si>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</si>
  <si>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</si>
  <si>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</si>
  <si>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</si>
  <si>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ارزش دفتری</t>
  </si>
  <si>
    <t>درآمد ناشی از تغییر قیمت اوراق بهادار</t>
  </si>
  <si>
    <t>سود و زیان ناشی از تغییر قیمت</t>
  </si>
  <si>
    <t>صندوق سرمایه‌گذاری چند کالایی کیمیا</t>
  </si>
  <si>
    <t>سرمایه‌گذاری‌ها</t>
  </si>
  <si>
    <t>سرمایه‌گذاری در سهام و حق تقدم سهام</t>
  </si>
  <si>
    <t>درصد به کل دارایی‌ها</t>
  </si>
  <si>
    <t>سرمایه‌گذاری در سپرده‌ بانکی</t>
  </si>
  <si>
    <t>درآمد حاصل از سرمایه‌گذاری‌ها</t>
  </si>
  <si>
    <t>درآمد حاصل از سرمایه‌گذاری در سهام و حق تقدم سهام</t>
  </si>
  <si>
    <t>درآمد حاصل از سرمایه‌گذاری در سپرده بانکی</t>
  </si>
  <si>
    <t>2-3</t>
  </si>
  <si>
    <t>سپرده کوتاه مدت بانک تجارت</t>
  </si>
  <si>
    <t>سپرده کوتاه مدت بانک ملت</t>
  </si>
  <si>
    <t>سپرده کوتاه مدت بانک خاورمیانه</t>
  </si>
  <si>
    <t>درصد از کل دارایی‌ها</t>
  </si>
  <si>
    <t>سپرده کوتاه مدت بانک خاورمی</t>
  </si>
  <si>
    <t>سپرده کوتاه مدت بانک 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</si>
</sst>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2">
    <xf numFmtId="0" fontId="0" fillId="0" borderId="0" xfId="0" applyAlignment="1">
      <alignment horizontal="left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3" fontId="4" fillId="0" borderId="2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Alignment="1">
      <alignment horizontal="center" vertical="center"/>
    </xf>
    <xf numFmtId="4" fontId="4" fillId="0" borderId="0" xfId="0" applyNumberFormat="1" applyFont="1" applyFill="1" applyAlignment="1">
      <alignment horizontal="right" vertical="center"/>
    </xf>
    <xf numFmtId="4" fontId="4" fillId="0" borderId="4" xfId="0" applyNumberFormat="1" applyFont="1" applyFill="1" applyBorder="1" applyAlignment="1">
      <alignment horizontal="right" vertical="center"/>
    </xf>
    <xf numFmtId="3" fontId="4" fillId="0" borderId="5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4" fontId="4" fillId="0" borderId="0" xfId="0" applyNumberFormat="1" applyFont="1" applyFill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4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4" fontId="4" fillId="0" borderId="5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right" vertical="center"/>
    </xf>
    <xf numFmtId="49" fontId="2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10" fontId="4" fillId="0" borderId="2" xfId="0" applyNumberFormat="1" applyFont="1" applyFill="1" applyBorder="1" applyAlignment="1">
      <alignment horizontal="center" vertical="center"/>
    </xf>
    <xf numFmtId="10" fontId="4" fillId="0" borderId="0" xfId="0" applyNumberFormat="1" applyFont="1" applyFill="1" applyAlignment="1">
      <alignment horizontal="center" vertical="center"/>
    </xf>
    <xf numFmtId="10" fontId="4" fillId="0" borderId="4" xfId="0" applyNumberFormat="1" applyFont="1" applyFill="1" applyBorder="1" applyAlignment="1">
      <alignment horizontal="center" vertical="center"/>
    </xf>
    <xf numFmtId="10" fontId="4" fillId="0" borderId="6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3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0" fontId="0" fillId="0" borderId="0" xfId="0" applyBorder="1" applyAlignment="1">
      <alignment horizontal="center" vertical="center"/>
    </xf>
    <xf numFmtId="164" fontId="0" fillId="0" borderId="0" xfId="1" applyNumberFormat="1" applyFont="1" applyAlignment="1">
      <alignment horizontal="left"/>
    </xf>
    <xf numFmtId="43" fontId="0" fillId="0" borderId="0" xfId="0" applyNumberFormat="1" applyAlignment="1">
      <alignment horizontal="left"/>
    </xf>
    <xf numFmtId="0" fontId="0" fillId="0" borderId="0" xfId="0" applyFill="1" applyAlignment="1">
      <alignment horizontal="center" vertical="center"/>
    </xf>
    <xf numFmtId="37" fontId="4" fillId="0" borderId="2" xfId="0" applyNumberFormat="1" applyFont="1" applyFill="1" applyBorder="1" applyAlignment="1">
      <alignment horizontal="center" vertical="center"/>
    </xf>
    <xf numFmtId="37" fontId="4" fillId="0" borderId="0" xfId="0" applyNumberFormat="1" applyFont="1" applyFill="1" applyAlignment="1">
      <alignment horizontal="center" vertical="center"/>
    </xf>
    <xf numFmtId="37" fontId="4" fillId="0" borderId="4" xfId="0" applyNumberFormat="1" applyFont="1" applyFill="1" applyBorder="1" applyAlignment="1">
      <alignment horizontal="center" vertical="center"/>
    </xf>
    <xf numFmtId="37" fontId="4" fillId="0" borderId="5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horizontal="right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2"/>
  <sheetViews>
    <sheetView rightToLeft="1" tabSelected="1" workbookViewId="0">
      <selection activeCell="B15" sqref="B15"/>
    </sheetView>
  </sheetViews>
  <sheetFormatPr defaultRowHeight="12.75" x14ac:dyDescent="0.2"/>
  <cols>
    <col min="1" max="3" width="27.85546875" customWidth="1"/>
  </cols>
  <sheetData>
    <row r="1" spans="1:3" ht="29.1" customHeight="1" x14ac:dyDescent="0.2"/>
    <row r="2" spans="1:3" ht="21.75" customHeight="1" x14ac:dyDescent="0.2"/>
    <row r="3" spans="1:3" ht="21.75" customHeight="1" x14ac:dyDescent="0.2"/>
    <row r="10" spans="1:3" ht="25.5" x14ac:dyDescent="0.2">
      <c r="A10" s="49" t="s">
        <v>53</v>
      </c>
      <c r="B10" s="49"/>
      <c r="C10" s="49"/>
    </row>
    <row r="11" spans="1:3" ht="25.5" x14ac:dyDescent="0.2">
      <c r="A11" s="49" t="s">
        <v>1</v>
      </c>
      <c r="B11" s="49"/>
      <c r="C11" s="49"/>
    </row>
    <row r="12" spans="1:3" ht="25.5" x14ac:dyDescent="0.2">
      <c r="A12" s="49" t="s">
        <v>2</v>
      </c>
      <c r="B12" s="49"/>
      <c r="C12" s="49"/>
    </row>
  </sheetData>
  <mergeCells count="3">
    <mergeCell ref="A10:C10"/>
    <mergeCell ref="A11:C11"/>
    <mergeCell ref="A12:C12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8"/>
  <sheetViews>
    <sheetView rightToLeft="1" workbookViewId="0">
      <selection activeCell="Y19" sqref="Y19"/>
    </sheetView>
  </sheetViews>
  <sheetFormatPr defaultRowHeight="12.75" x14ac:dyDescent="0.2"/>
  <cols>
    <col min="1" max="1" width="3.5703125" bestFit="1" customWidth="1"/>
    <col min="2" max="2" width="2.5703125" customWidth="1"/>
    <col min="3" max="3" width="19.5703125" customWidth="1"/>
    <col min="4" max="4" width="1.28515625" customWidth="1"/>
    <col min="5" max="5" width="12.28515625" customWidth="1"/>
    <col min="6" max="6" width="1.28515625" customWidth="1"/>
    <col min="7" max="7" width="21.5703125" customWidth="1"/>
    <col min="8" max="8" width="1.28515625" customWidth="1"/>
    <col min="9" max="9" width="21.42578125" customWidth="1"/>
    <col min="10" max="10" width="1.28515625" customWidth="1"/>
    <col min="11" max="11" width="10" customWidth="1"/>
    <col min="12" max="12" width="1.28515625" customWidth="1"/>
    <col min="13" max="13" width="20.42578125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11.85546875" customWidth="1"/>
    <col min="20" max="20" width="1.28515625" customWidth="1"/>
    <col min="21" max="21" width="16.140625" bestFit="1" customWidth="1"/>
    <col min="22" max="22" width="1.28515625" customWidth="1"/>
    <col min="23" max="23" width="20.85546875" customWidth="1"/>
    <col min="24" max="24" width="1.28515625" customWidth="1"/>
    <col min="25" max="25" width="21.42578125" customWidth="1"/>
    <col min="26" max="26" width="1.28515625" customWidth="1"/>
    <col min="27" max="27" width="17.85546875" bestFit="1" customWidth="1"/>
    <col min="28" max="28" width="0.28515625" customWidth="1"/>
  </cols>
  <sheetData>
    <row r="1" spans="1:27" ht="28.5" customHeight="1" x14ac:dyDescent="0.2">
      <c r="A1" s="49" t="s">
        <v>53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</row>
    <row r="2" spans="1:27" ht="28.5" customHeight="1" x14ac:dyDescent="0.2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</row>
    <row r="3" spans="1:27" ht="28.5" customHeight="1" x14ac:dyDescent="0.2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</row>
    <row r="4" spans="1:27" ht="27.75" customHeight="1" x14ac:dyDescent="0.2">
      <c r="A4" s="1" t="s">
        <v>3</v>
      </c>
      <c r="B4" s="56" t="s">
        <v>54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</row>
    <row r="5" spans="1:27" ht="27.75" customHeight="1" x14ac:dyDescent="0.2">
      <c r="A5" s="56" t="s">
        <v>4</v>
      </c>
      <c r="B5" s="56"/>
      <c r="C5" s="56" t="s">
        <v>55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</row>
    <row r="6" spans="1:27" ht="27.75" customHeight="1" x14ac:dyDescent="0.2">
      <c r="A6" s="8"/>
      <c r="B6" s="8"/>
      <c r="C6" s="8"/>
      <c r="D6" s="8"/>
      <c r="E6" s="52" t="s">
        <v>5</v>
      </c>
      <c r="F6" s="52"/>
      <c r="G6" s="52"/>
      <c r="H6" s="52"/>
      <c r="I6" s="52"/>
      <c r="J6" s="8"/>
      <c r="K6" s="52" t="s">
        <v>6</v>
      </c>
      <c r="L6" s="52"/>
      <c r="M6" s="52"/>
      <c r="N6" s="52"/>
      <c r="O6" s="52"/>
      <c r="P6" s="52"/>
      <c r="Q6" s="52"/>
      <c r="R6" s="8"/>
      <c r="S6" s="52" t="s">
        <v>7</v>
      </c>
      <c r="T6" s="52"/>
      <c r="U6" s="52"/>
      <c r="V6" s="52"/>
      <c r="W6" s="52"/>
      <c r="X6" s="52"/>
      <c r="Y6" s="52"/>
      <c r="Z6" s="52"/>
      <c r="AA6" s="52"/>
    </row>
    <row r="7" spans="1:27" ht="27.75" customHeight="1" x14ac:dyDescent="0.2">
      <c r="A7" s="8"/>
      <c r="B7" s="8"/>
      <c r="C7" s="8"/>
      <c r="D7" s="8"/>
      <c r="E7" s="9"/>
      <c r="F7" s="9"/>
      <c r="G7" s="9"/>
      <c r="H7" s="9"/>
      <c r="I7" s="9"/>
      <c r="J7" s="8"/>
      <c r="K7" s="55" t="s">
        <v>8</v>
      </c>
      <c r="L7" s="55"/>
      <c r="M7" s="55"/>
      <c r="N7" s="9"/>
      <c r="O7" s="55" t="s">
        <v>9</v>
      </c>
      <c r="P7" s="55"/>
      <c r="Q7" s="55"/>
      <c r="R7" s="8"/>
      <c r="S7" s="9"/>
      <c r="T7" s="9"/>
      <c r="U7" s="9"/>
      <c r="V7" s="9"/>
      <c r="W7" s="9"/>
      <c r="X7" s="9"/>
      <c r="Y7" s="9"/>
      <c r="Z7" s="9"/>
      <c r="AA7" s="9"/>
    </row>
    <row r="8" spans="1:27" ht="27.75" customHeight="1" x14ac:dyDescent="0.2">
      <c r="A8" s="52" t="s">
        <v>10</v>
      </c>
      <c r="B8" s="52"/>
      <c r="C8" s="52"/>
      <c r="D8" s="8"/>
      <c r="E8" s="2" t="s">
        <v>11</v>
      </c>
      <c r="F8" s="8"/>
      <c r="G8" s="2" t="s">
        <v>12</v>
      </c>
      <c r="H8" s="8"/>
      <c r="I8" s="2" t="s">
        <v>13</v>
      </c>
      <c r="J8" s="8"/>
      <c r="K8" s="3" t="s">
        <v>11</v>
      </c>
      <c r="L8" s="9"/>
      <c r="M8" s="3" t="s">
        <v>12</v>
      </c>
      <c r="N8" s="8"/>
      <c r="O8" s="3" t="s">
        <v>11</v>
      </c>
      <c r="P8" s="9"/>
      <c r="Q8" s="3" t="s">
        <v>14</v>
      </c>
      <c r="R8" s="8"/>
      <c r="S8" s="2" t="s">
        <v>11</v>
      </c>
      <c r="T8" s="8"/>
      <c r="U8" s="2" t="s">
        <v>15</v>
      </c>
      <c r="V8" s="8"/>
      <c r="W8" s="2" t="s">
        <v>12</v>
      </c>
      <c r="X8" s="8"/>
      <c r="Y8" s="2" t="s">
        <v>13</v>
      </c>
      <c r="Z8" s="8"/>
      <c r="AA8" s="2" t="s">
        <v>56</v>
      </c>
    </row>
    <row r="9" spans="1:27" ht="27.75" customHeight="1" x14ac:dyDescent="0.2">
      <c r="A9" s="53" t="s">
        <v>16</v>
      </c>
      <c r="B9" s="53"/>
      <c r="C9" s="53"/>
      <c r="D9" s="8"/>
      <c r="E9" s="10">
        <v>3713</v>
      </c>
      <c r="F9" s="16"/>
      <c r="G9" s="10">
        <v>3546030173628</v>
      </c>
      <c r="H9" s="16"/>
      <c r="I9" s="10">
        <v>7677395626875</v>
      </c>
      <c r="J9" s="16"/>
      <c r="K9" s="10">
        <v>0</v>
      </c>
      <c r="L9" s="16"/>
      <c r="M9" s="10">
        <v>0</v>
      </c>
      <c r="N9" s="16"/>
      <c r="O9" s="10">
        <v>0</v>
      </c>
      <c r="P9" s="16"/>
      <c r="Q9" s="10">
        <v>0</v>
      </c>
      <c r="R9" s="16"/>
      <c r="S9" s="10">
        <f>E9+K9-O9</f>
        <v>3713</v>
      </c>
      <c r="T9" s="16"/>
      <c r="U9" s="10">
        <v>2362000000</v>
      </c>
      <c r="V9" s="16"/>
      <c r="W9" s="10">
        <v>3546030173628</v>
      </c>
      <c r="X9" s="16"/>
      <c r="Y9" s="10">
        <v>8764624683750</v>
      </c>
      <c r="Z9" s="16"/>
      <c r="AA9" s="17">
        <v>8.94</v>
      </c>
    </row>
    <row r="10" spans="1:27" ht="27.75" customHeight="1" x14ac:dyDescent="0.2">
      <c r="A10" s="54" t="s">
        <v>17</v>
      </c>
      <c r="B10" s="54"/>
      <c r="C10" s="54"/>
      <c r="D10" s="8"/>
      <c r="E10" s="12">
        <v>2411323</v>
      </c>
      <c r="F10" s="16"/>
      <c r="G10" s="12">
        <v>36724508146394</v>
      </c>
      <c r="H10" s="16"/>
      <c r="I10" s="12">
        <v>67355003094400</v>
      </c>
      <c r="J10" s="16"/>
      <c r="K10" s="12">
        <v>57116</v>
      </c>
      <c r="L10" s="16"/>
      <c r="M10" s="12">
        <v>1725501544139</v>
      </c>
      <c r="N10" s="16"/>
      <c r="O10" s="12">
        <v>0</v>
      </c>
      <c r="P10" s="16"/>
      <c r="Q10" s="12">
        <v>0</v>
      </c>
      <c r="R10" s="16"/>
      <c r="S10" s="12">
        <f>E10+K10-O10</f>
        <v>2468439</v>
      </c>
      <c r="T10" s="16"/>
      <c r="U10" s="12">
        <v>31770000</v>
      </c>
      <c r="V10" s="16"/>
      <c r="W10" s="12">
        <v>38450009690533</v>
      </c>
      <c r="X10" s="16"/>
      <c r="Y10" s="12">
        <v>78234093493128</v>
      </c>
      <c r="Z10" s="16"/>
      <c r="AA10" s="18">
        <v>79.819999999999993</v>
      </c>
    </row>
    <row r="11" spans="1:27" ht="27.75" customHeight="1" x14ac:dyDescent="0.2">
      <c r="A11" s="50" t="s">
        <v>18</v>
      </c>
      <c r="B11" s="50"/>
      <c r="C11" s="50"/>
      <c r="D11" s="8"/>
      <c r="E11" s="12">
        <v>1663875</v>
      </c>
      <c r="F11" s="16"/>
      <c r="G11" s="19">
        <v>6799999157622</v>
      </c>
      <c r="H11" s="16"/>
      <c r="I11" s="19">
        <v>7486182658719</v>
      </c>
      <c r="J11" s="16"/>
      <c r="K11" s="19">
        <v>518199</v>
      </c>
      <c r="L11" s="16"/>
      <c r="M11" s="19">
        <v>2472682448164</v>
      </c>
      <c r="N11" s="16"/>
      <c r="O11" s="19">
        <v>0</v>
      </c>
      <c r="P11" s="16"/>
      <c r="Q11" s="19">
        <v>0</v>
      </c>
      <c r="R11" s="16"/>
      <c r="S11" s="12">
        <f>E11+K11-O11</f>
        <v>2182074</v>
      </c>
      <c r="T11" s="16"/>
      <c r="U11" s="19">
        <v>5020000</v>
      </c>
      <c r="V11" s="16"/>
      <c r="W11" s="19">
        <v>9272681605786</v>
      </c>
      <c r="X11" s="16"/>
      <c r="Y11" s="19">
        <v>10927721852448</v>
      </c>
      <c r="Z11" s="16"/>
      <c r="AA11" s="20">
        <v>11.15</v>
      </c>
    </row>
    <row r="12" spans="1:27" ht="27.75" customHeight="1" x14ac:dyDescent="0.2">
      <c r="A12" s="51" t="s">
        <v>19</v>
      </c>
      <c r="B12" s="51"/>
      <c r="C12" s="51"/>
      <c r="D12" s="8"/>
      <c r="E12" s="21">
        <f>SUM(E9:E11)</f>
        <v>4078911</v>
      </c>
      <c r="F12" s="16"/>
      <c r="G12" s="21">
        <f>SUM(G9:G11)</f>
        <v>47070537477644</v>
      </c>
      <c r="H12" s="16"/>
      <c r="I12" s="21">
        <f>SUM(I9:I11)</f>
        <v>82518581379994</v>
      </c>
      <c r="J12" s="16"/>
      <c r="K12" s="21">
        <f>SUM(K9:K11)</f>
        <v>575315</v>
      </c>
      <c r="L12" s="16"/>
      <c r="M12" s="21">
        <f>SUM(M9:M11)</f>
        <v>4198183992303</v>
      </c>
      <c r="N12" s="16"/>
      <c r="O12" s="21">
        <v>0</v>
      </c>
      <c r="P12" s="16"/>
      <c r="Q12" s="21">
        <v>0</v>
      </c>
      <c r="R12" s="16"/>
      <c r="S12" s="21">
        <f>SUM(S9:S11)</f>
        <v>4654226</v>
      </c>
      <c r="T12" s="16"/>
      <c r="U12" s="21"/>
      <c r="V12" s="16"/>
      <c r="W12" s="21">
        <f>SUM(W9:W11)</f>
        <v>51268721469947</v>
      </c>
      <c r="X12" s="16"/>
      <c r="Y12" s="21">
        <f>SUM(Y9:Y11)</f>
        <v>97926440029326</v>
      </c>
      <c r="Z12" s="16"/>
      <c r="AA12" s="22">
        <f>SUM(AA9:AA11)</f>
        <v>99.91</v>
      </c>
    </row>
    <row r="15" spans="1:27" x14ac:dyDescent="0.2">
      <c r="Y15" s="38"/>
    </row>
    <row r="17" spans="25:25" x14ac:dyDescent="0.2">
      <c r="Y17" s="38"/>
    </row>
    <row r="18" spans="25:25" x14ac:dyDescent="0.2">
      <c r="Y18" s="38"/>
    </row>
  </sheetData>
  <mergeCells count="16">
    <mergeCell ref="A1:AA1"/>
    <mergeCell ref="A2:AA2"/>
    <mergeCell ref="A3:AA3"/>
    <mergeCell ref="B4:AA4"/>
    <mergeCell ref="A5:B5"/>
    <mergeCell ref="C5:AA5"/>
    <mergeCell ref="E6:I6"/>
    <mergeCell ref="K6:Q6"/>
    <mergeCell ref="S6:AA6"/>
    <mergeCell ref="K7:M7"/>
    <mergeCell ref="O7:Q7"/>
    <mergeCell ref="A11:C11"/>
    <mergeCell ref="A12:C12"/>
    <mergeCell ref="A8:C8"/>
    <mergeCell ref="A9:C9"/>
    <mergeCell ref="A10:C10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0"/>
  <sheetViews>
    <sheetView rightToLeft="1" workbookViewId="0">
      <selection activeCell="D20" sqref="D20"/>
    </sheetView>
  </sheetViews>
  <sheetFormatPr defaultRowHeight="12.75" x14ac:dyDescent="0.2"/>
  <cols>
    <col min="1" max="1" width="6.5703125" customWidth="1"/>
    <col min="2" max="2" width="35" customWidth="1"/>
    <col min="3" max="3" width="1.28515625" customWidth="1"/>
    <col min="4" max="4" width="19.28515625" customWidth="1"/>
    <col min="5" max="5" width="1.28515625" customWidth="1"/>
    <col min="6" max="6" width="21.140625" customWidth="1"/>
    <col min="7" max="7" width="1.28515625" customWidth="1"/>
    <col min="8" max="8" width="20.140625" customWidth="1"/>
    <col min="9" max="9" width="1.28515625" customWidth="1"/>
    <col min="10" max="10" width="17.7109375" customWidth="1"/>
    <col min="11" max="11" width="1.28515625" customWidth="1"/>
    <col min="12" max="12" width="19.42578125" customWidth="1"/>
    <col min="13" max="13" width="0.28515625" customWidth="1"/>
  </cols>
  <sheetData>
    <row r="1" spans="1:12" ht="25.5" customHeight="1" x14ac:dyDescent="0.2">
      <c r="A1" s="49" t="s">
        <v>53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25.5" customHeight="1" x14ac:dyDescent="0.2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2" ht="25.5" customHeight="1" x14ac:dyDescent="0.2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2" ht="14.45" customHeight="1" x14ac:dyDescent="0.2"/>
    <row r="5" spans="1:12" ht="29.25" customHeight="1" x14ac:dyDescent="0.2">
      <c r="A5" s="24" t="s">
        <v>20</v>
      </c>
      <c r="B5" s="56" t="s">
        <v>57</v>
      </c>
      <c r="C5" s="56"/>
      <c r="D5" s="56"/>
      <c r="E5" s="56"/>
      <c r="F5" s="56"/>
      <c r="G5" s="56"/>
      <c r="H5" s="56"/>
      <c r="I5" s="56"/>
      <c r="J5" s="56"/>
      <c r="K5" s="56"/>
      <c r="L5" s="56"/>
    </row>
    <row r="6" spans="1:12" ht="29.25" customHeight="1" x14ac:dyDescent="0.2">
      <c r="A6" s="16"/>
      <c r="B6" s="16"/>
      <c r="C6" s="16"/>
      <c r="D6" s="2" t="s">
        <v>5</v>
      </c>
      <c r="E6" s="16"/>
      <c r="F6" s="52" t="s">
        <v>6</v>
      </c>
      <c r="G6" s="52"/>
      <c r="H6" s="52"/>
      <c r="I6" s="16"/>
      <c r="J6" s="57" t="s">
        <v>7</v>
      </c>
      <c r="K6" s="57"/>
      <c r="L6" s="57"/>
    </row>
    <row r="7" spans="1:12" ht="29.25" customHeight="1" x14ac:dyDescent="0.2">
      <c r="A7" s="16"/>
      <c r="B7" s="16"/>
      <c r="C7" s="16"/>
      <c r="D7" s="26"/>
      <c r="E7" s="16"/>
      <c r="F7" s="26"/>
      <c r="G7" s="26"/>
      <c r="H7" s="26"/>
      <c r="I7" s="16"/>
      <c r="J7" s="40"/>
      <c r="K7" s="16"/>
      <c r="L7" s="16"/>
    </row>
    <row r="8" spans="1:12" ht="29.25" customHeight="1" x14ac:dyDescent="0.2">
      <c r="A8" s="52" t="s">
        <v>21</v>
      </c>
      <c r="B8" s="52"/>
      <c r="C8" s="16"/>
      <c r="D8" s="2" t="s">
        <v>22</v>
      </c>
      <c r="E8" s="16"/>
      <c r="F8" s="2" t="s">
        <v>23</v>
      </c>
      <c r="G8" s="16"/>
      <c r="H8" s="2" t="s">
        <v>24</v>
      </c>
      <c r="I8" s="16"/>
      <c r="J8" s="2" t="s">
        <v>22</v>
      </c>
      <c r="K8" s="16"/>
      <c r="L8" s="2" t="s">
        <v>56</v>
      </c>
    </row>
    <row r="9" spans="1:12" ht="29.25" customHeight="1" x14ac:dyDescent="0.2">
      <c r="A9" s="53" t="s">
        <v>62</v>
      </c>
      <c r="B9" s="53"/>
      <c r="C9" s="16"/>
      <c r="D9" s="10">
        <v>14132899610</v>
      </c>
      <c r="E9" s="16"/>
      <c r="F9" s="10">
        <v>120187710</v>
      </c>
      <c r="G9" s="16"/>
      <c r="H9" s="10">
        <v>0</v>
      </c>
      <c r="I9" s="16"/>
      <c r="J9" s="10">
        <v>14253087320</v>
      </c>
      <c r="K9" s="16"/>
      <c r="L9" s="27">
        <v>1E-4</v>
      </c>
    </row>
    <row r="10" spans="1:12" ht="29.25" customHeight="1" x14ac:dyDescent="0.2">
      <c r="A10" s="54" t="s">
        <v>63</v>
      </c>
      <c r="B10" s="54"/>
      <c r="C10" s="16"/>
      <c r="D10" s="12">
        <v>400600</v>
      </c>
      <c r="E10" s="16"/>
      <c r="F10" s="12">
        <v>0</v>
      </c>
      <c r="G10" s="16"/>
      <c r="H10" s="12">
        <v>0</v>
      </c>
      <c r="I10" s="16"/>
      <c r="J10" s="12">
        <v>400600</v>
      </c>
      <c r="K10" s="16"/>
      <c r="L10" s="28">
        <v>0</v>
      </c>
    </row>
    <row r="11" spans="1:12" ht="29.25" customHeight="1" x14ac:dyDescent="0.2">
      <c r="A11" s="54" t="s">
        <v>63</v>
      </c>
      <c r="B11" s="54"/>
      <c r="C11" s="16"/>
      <c r="D11" s="12">
        <v>4670243319</v>
      </c>
      <c r="E11" s="16"/>
      <c r="F11" s="12">
        <v>1732320965772</v>
      </c>
      <c r="G11" s="16"/>
      <c r="H11" s="12">
        <v>1725502044000</v>
      </c>
      <c r="I11" s="16"/>
      <c r="J11" s="12">
        <v>11489165091</v>
      </c>
      <c r="K11" s="16"/>
      <c r="L11" s="28">
        <v>1E-4</v>
      </c>
    </row>
    <row r="12" spans="1:12" ht="29.25" customHeight="1" x14ac:dyDescent="0.2">
      <c r="A12" s="54" t="s">
        <v>64</v>
      </c>
      <c r="B12" s="54"/>
      <c r="C12" s="16"/>
      <c r="D12" s="12">
        <v>3493207464</v>
      </c>
      <c r="E12" s="16"/>
      <c r="F12" s="12">
        <v>14834168</v>
      </c>
      <c r="G12" s="16"/>
      <c r="H12" s="12">
        <v>0</v>
      </c>
      <c r="I12" s="16"/>
      <c r="J12" s="12">
        <v>3508041632</v>
      </c>
      <c r="K12" s="16"/>
      <c r="L12" s="28">
        <v>0</v>
      </c>
    </row>
    <row r="13" spans="1:12" ht="29.25" customHeight="1" x14ac:dyDescent="0.2">
      <c r="A13" s="54" t="s">
        <v>25</v>
      </c>
      <c r="B13" s="54"/>
      <c r="C13" s="16"/>
      <c r="D13" s="12">
        <v>5483757309</v>
      </c>
      <c r="E13" s="16"/>
      <c r="F13" s="12">
        <v>2518959202528</v>
      </c>
      <c r="G13" s="16"/>
      <c r="H13" s="12">
        <v>2474685154900</v>
      </c>
      <c r="I13" s="16"/>
      <c r="J13" s="12">
        <v>49757804937</v>
      </c>
      <c r="K13" s="16"/>
      <c r="L13" s="28">
        <v>5.0000000000000001E-4</v>
      </c>
    </row>
    <row r="14" spans="1:12" ht="29.25" customHeight="1" x14ac:dyDescent="0.2">
      <c r="A14" s="54" t="s">
        <v>26</v>
      </c>
      <c r="B14" s="54"/>
      <c r="C14" s="16"/>
      <c r="D14" s="12">
        <v>0</v>
      </c>
      <c r="E14" s="16"/>
      <c r="F14" s="12">
        <v>2000000</v>
      </c>
      <c r="G14" s="16"/>
      <c r="H14" s="12">
        <v>825000</v>
      </c>
      <c r="I14" s="16"/>
      <c r="J14" s="12">
        <v>1175000</v>
      </c>
      <c r="K14" s="16"/>
      <c r="L14" s="28">
        <v>0</v>
      </c>
    </row>
    <row r="15" spans="1:12" ht="29.25" customHeight="1" x14ac:dyDescent="0.2">
      <c r="A15" s="50" t="s">
        <v>26</v>
      </c>
      <c r="B15" s="50"/>
      <c r="C15" s="16"/>
      <c r="D15" s="19">
        <v>0</v>
      </c>
      <c r="E15" s="16"/>
      <c r="F15" s="19">
        <v>2000004990</v>
      </c>
      <c r="G15" s="16"/>
      <c r="H15" s="19">
        <v>821781</v>
      </c>
      <c r="I15" s="16"/>
      <c r="J15" s="19">
        <v>1999183209</v>
      </c>
      <c r="K15" s="16"/>
      <c r="L15" s="29">
        <v>0</v>
      </c>
    </row>
    <row r="16" spans="1:12" ht="29.25" customHeight="1" thickBot="1" x14ac:dyDescent="0.25">
      <c r="A16" s="51" t="s">
        <v>19</v>
      </c>
      <c r="B16" s="51"/>
      <c r="C16" s="16"/>
      <c r="D16" s="21">
        <f>SUM(D9:D15)</f>
        <v>27780508302</v>
      </c>
      <c r="E16" s="16"/>
      <c r="F16" s="21">
        <f>SUM(F9:F15)</f>
        <v>4253417195168</v>
      </c>
      <c r="G16" s="16"/>
      <c r="H16" s="21">
        <f>SUM(H9:H15)</f>
        <v>4200188845681</v>
      </c>
      <c r="I16" s="16"/>
      <c r="J16" s="21">
        <f>SUM(J9:J15)</f>
        <v>81008857789</v>
      </c>
      <c r="K16" s="16"/>
      <c r="L16" s="30">
        <f>SUM(L9:L15)</f>
        <v>6.9999999999999999E-4</v>
      </c>
    </row>
    <row r="17" spans="12:12" ht="13.5" thickTop="1" x14ac:dyDescent="0.2"/>
    <row r="20" spans="12:12" x14ac:dyDescent="0.2">
      <c r="L20" s="39"/>
    </row>
    <row r="21" spans="12:12" x14ac:dyDescent="0.2">
      <c r="L21" s="39"/>
    </row>
    <row r="22" spans="12:12" x14ac:dyDescent="0.2">
      <c r="L22" s="39"/>
    </row>
    <row r="23" spans="12:12" x14ac:dyDescent="0.2">
      <c r="L23" s="39"/>
    </row>
    <row r="24" spans="12:12" x14ac:dyDescent="0.2">
      <c r="L24" s="39"/>
    </row>
    <row r="25" spans="12:12" x14ac:dyDescent="0.2">
      <c r="L25" s="39"/>
    </row>
    <row r="26" spans="12:12" x14ac:dyDescent="0.2">
      <c r="L26" s="39"/>
    </row>
    <row r="27" spans="12:12" x14ac:dyDescent="0.2">
      <c r="L27" s="39"/>
    </row>
    <row r="28" spans="12:12" x14ac:dyDescent="0.2">
      <c r="L28" s="39"/>
    </row>
    <row r="29" spans="12:12" x14ac:dyDescent="0.2">
      <c r="L29" s="39"/>
    </row>
    <row r="30" spans="12:12" x14ac:dyDescent="0.2">
      <c r="L30" s="39"/>
    </row>
  </sheetData>
  <mergeCells count="15">
    <mergeCell ref="A1:L1"/>
    <mergeCell ref="A2:L2"/>
    <mergeCell ref="A3:L3"/>
    <mergeCell ref="B5:L5"/>
    <mergeCell ref="F6:H6"/>
    <mergeCell ref="J6:L6"/>
    <mergeCell ref="A13:B13"/>
    <mergeCell ref="A14:B14"/>
    <mergeCell ref="A15:B15"/>
    <mergeCell ref="A16:B16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20"/>
  <sheetViews>
    <sheetView rightToLeft="1" workbookViewId="0">
      <selection activeCell="F21" sqref="F21"/>
    </sheetView>
  </sheetViews>
  <sheetFormatPr defaultRowHeight="12.75" x14ac:dyDescent="0.2"/>
  <cols>
    <col min="1" max="1" width="2.5703125" customWidth="1"/>
    <col min="2" max="2" width="40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7.28515625" bestFit="1" customWidth="1"/>
    <col min="9" max="9" width="1.28515625" customWidth="1"/>
    <col min="10" max="10" width="19.42578125" customWidth="1"/>
    <col min="11" max="11" width="1.140625" customWidth="1"/>
    <col min="12" max="12" width="22" customWidth="1"/>
    <col min="13" max="13" width="1.28515625" customWidth="1"/>
    <col min="14" max="14" width="17.28515625" bestFit="1" customWidth="1"/>
    <col min="15" max="15" width="1.28515625" customWidth="1"/>
    <col min="16" max="16" width="19.42578125" customWidth="1"/>
  </cols>
  <sheetData>
    <row r="1" spans="1:16" ht="25.5" customHeight="1" x14ac:dyDescent="0.2">
      <c r="A1" s="49" t="s">
        <v>53</v>
      </c>
      <c r="B1" s="49"/>
      <c r="C1" s="49"/>
      <c r="D1" s="49"/>
      <c r="E1" s="49"/>
      <c r="F1" s="49"/>
      <c r="G1" s="49"/>
      <c r="H1" s="49"/>
      <c r="I1" s="49"/>
      <c r="J1" s="49"/>
    </row>
    <row r="2" spans="1:16" ht="25.5" customHeight="1" x14ac:dyDescent="0.2">
      <c r="A2" s="49" t="s">
        <v>27</v>
      </c>
      <c r="B2" s="49"/>
      <c r="C2" s="49"/>
      <c r="D2" s="49"/>
      <c r="E2" s="49"/>
      <c r="F2" s="49"/>
      <c r="G2" s="49"/>
      <c r="H2" s="49"/>
      <c r="I2" s="49"/>
      <c r="J2" s="49"/>
    </row>
    <row r="3" spans="1:16" ht="25.5" customHeight="1" x14ac:dyDescent="0.2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</row>
    <row r="4" spans="1:16" ht="14.4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L4" s="8"/>
      <c r="M4" s="8"/>
      <c r="N4" s="8"/>
      <c r="O4" s="8"/>
      <c r="P4" s="8"/>
    </row>
    <row r="5" spans="1:16" s="8" customFormat="1" ht="27.75" customHeight="1" x14ac:dyDescent="0.2">
      <c r="A5" s="1" t="s">
        <v>28</v>
      </c>
      <c r="B5" s="56" t="s">
        <v>58</v>
      </c>
      <c r="C5" s="56"/>
      <c r="D5" s="56"/>
      <c r="E5" s="56"/>
      <c r="F5" s="56"/>
      <c r="G5" s="56"/>
      <c r="H5" s="56"/>
      <c r="I5" s="56"/>
      <c r="J5" s="56"/>
    </row>
    <row r="6" spans="1:16" s="8" customFormat="1" ht="27.75" customHeight="1" x14ac:dyDescent="0.2">
      <c r="F6" s="58" t="s">
        <v>37</v>
      </c>
      <c r="G6" s="58"/>
      <c r="H6" s="58"/>
      <c r="I6" s="58"/>
      <c r="J6" s="58"/>
      <c r="L6" s="58" t="s">
        <v>38</v>
      </c>
      <c r="M6" s="58"/>
      <c r="N6" s="58"/>
      <c r="O6" s="58"/>
      <c r="P6" s="58"/>
    </row>
    <row r="7" spans="1:16" s="8" customFormat="1" ht="27.75" customHeight="1" x14ac:dyDescent="0.2">
      <c r="A7" s="52" t="s">
        <v>29</v>
      </c>
      <c r="B7" s="52"/>
      <c r="C7" s="16"/>
      <c r="D7" s="2" t="s">
        <v>30</v>
      </c>
      <c r="E7" s="16"/>
      <c r="F7" s="2" t="s">
        <v>22</v>
      </c>
      <c r="G7" s="16"/>
      <c r="H7" s="2" t="s">
        <v>31</v>
      </c>
      <c r="I7" s="16"/>
      <c r="J7" s="2" t="s">
        <v>65</v>
      </c>
      <c r="L7" s="6" t="s">
        <v>22</v>
      </c>
      <c r="M7" s="16"/>
      <c r="N7" s="6" t="s">
        <v>31</v>
      </c>
      <c r="O7" s="16"/>
      <c r="P7" s="6" t="s">
        <v>65</v>
      </c>
    </row>
    <row r="8" spans="1:16" s="8" customFormat="1" ht="27.75" customHeight="1" x14ac:dyDescent="0.2">
      <c r="A8" s="53" t="s">
        <v>59</v>
      </c>
      <c r="B8" s="53"/>
      <c r="C8" s="16"/>
      <c r="D8" s="35" t="s">
        <v>32</v>
      </c>
      <c r="E8" s="43"/>
      <c r="F8" s="10">
        <f>'درآمد سرمایه‌گذاری در سهام'!J12</f>
        <v>11209674657029</v>
      </c>
      <c r="G8" s="43"/>
      <c r="H8" s="17">
        <f>F8/F11*100</f>
        <v>99.76366520626712</v>
      </c>
      <c r="I8" s="43"/>
      <c r="J8" s="17">
        <v>11.44</v>
      </c>
      <c r="K8" s="48"/>
      <c r="L8" s="10">
        <f>'درآمد سرمایه‌گذاری در سهام'!T12</f>
        <v>21485391001965</v>
      </c>
      <c r="M8" s="43"/>
      <c r="N8" s="17">
        <f>L8/L11*100</f>
        <v>99.779563515368579</v>
      </c>
      <c r="O8" s="43"/>
      <c r="P8" s="17">
        <v>11.44</v>
      </c>
    </row>
    <row r="9" spans="1:16" s="8" customFormat="1" ht="27.75" customHeight="1" x14ac:dyDescent="0.2">
      <c r="A9" s="54" t="s">
        <v>60</v>
      </c>
      <c r="B9" s="54"/>
      <c r="C9" s="16"/>
      <c r="D9" s="36" t="s">
        <v>33</v>
      </c>
      <c r="E9" s="43"/>
      <c r="F9" s="12">
        <f>'درآمد سپرده بانکی'!D13</f>
        <v>24709291828</v>
      </c>
      <c r="G9" s="43"/>
      <c r="H9" s="18">
        <f>F9/F11*100</f>
        <v>0.219907320491841</v>
      </c>
      <c r="I9" s="43"/>
      <c r="J9" s="18">
        <v>0.03</v>
      </c>
      <c r="K9" s="48"/>
      <c r="L9" s="12">
        <f>'درآمد سپرده بانکی'!H13</f>
        <v>30842275970</v>
      </c>
      <c r="M9" s="43"/>
      <c r="N9" s="18">
        <f>L9/L11*100</f>
        <v>0.14323355036106566</v>
      </c>
      <c r="O9" s="43"/>
      <c r="P9" s="18">
        <v>0.03</v>
      </c>
    </row>
    <row r="10" spans="1:16" s="8" customFormat="1" ht="27.75" customHeight="1" x14ac:dyDescent="0.2">
      <c r="A10" s="50" t="s">
        <v>35</v>
      </c>
      <c r="B10" s="50"/>
      <c r="C10" s="16"/>
      <c r="D10" s="37" t="s">
        <v>34</v>
      </c>
      <c r="E10" s="43"/>
      <c r="F10" s="19">
        <f>'سایر درآمدها'!D10</f>
        <v>1845828640</v>
      </c>
      <c r="G10" s="43"/>
      <c r="H10" s="20">
        <f>F10/F11*100</f>
        <v>1.6427473241039214E-2</v>
      </c>
      <c r="I10" s="43"/>
      <c r="J10" s="20">
        <v>0.02</v>
      </c>
      <c r="K10" s="48"/>
      <c r="L10" s="19">
        <f>'سایر درآمدها'!F10</f>
        <v>16623997649</v>
      </c>
      <c r="M10" s="43"/>
      <c r="N10" s="20">
        <f>L10/L11*100</f>
        <v>7.7202934270362109E-2</v>
      </c>
      <c r="O10" s="43"/>
      <c r="P10" s="20">
        <v>0.02</v>
      </c>
    </row>
    <row r="11" spans="1:16" s="8" customFormat="1" ht="27.75" customHeight="1" thickBot="1" x14ac:dyDescent="0.25">
      <c r="A11" s="51" t="s">
        <v>19</v>
      </c>
      <c r="B11" s="51"/>
      <c r="C11" s="16"/>
      <c r="D11" s="21"/>
      <c r="E11" s="43"/>
      <c r="F11" s="21">
        <f>SUM(F8:F10)</f>
        <v>11236229777497</v>
      </c>
      <c r="G11" s="43"/>
      <c r="H11" s="22">
        <f>SUM(H8:H10)</f>
        <v>100</v>
      </c>
      <c r="I11" s="43"/>
      <c r="J11" s="22">
        <f>SUM(J8:J10)</f>
        <v>11.489999999999998</v>
      </c>
      <c r="K11" s="48"/>
      <c r="L11" s="21">
        <f>SUM(L8:L10)</f>
        <v>21532857275584</v>
      </c>
      <c r="M11" s="43"/>
      <c r="N11" s="22">
        <f>SUM(N8:N10)</f>
        <v>100</v>
      </c>
      <c r="O11" s="43"/>
      <c r="P11" s="22">
        <f>SUM(P8:P10)</f>
        <v>11.489999999999998</v>
      </c>
    </row>
    <row r="13" spans="1:16" x14ac:dyDescent="0.2">
      <c r="L13" s="38"/>
    </row>
    <row r="15" spans="1:16" x14ac:dyDescent="0.2">
      <c r="J15" s="41"/>
    </row>
    <row r="16" spans="1:16" x14ac:dyDescent="0.2">
      <c r="J16" s="41"/>
      <c r="L16" s="38"/>
      <c r="P16" s="42"/>
    </row>
    <row r="17" spans="6:16" x14ac:dyDescent="0.2">
      <c r="F17" s="38"/>
      <c r="P17" s="42"/>
    </row>
    <row r="18" spans="6:16" x14ac:dyDescent="0.2">
      <c r="J18" s="42"/>
      <c r="P18" s="42"/>
    </row>
    <row r="19" spans="6:16" x14ac:dyDescent="0.2">
      <c r="J19" s="42"/>
    </row>
    <row r="20" spans="6:16" x14ac:dyDescent="0.2">
      <c r="J20" s="42"/>
    </row>
  </sheetData>
  <mergeCells count="11">
    <mergeCell ref="L6:P6"/>
    <mergeCell ref="A11:B11"/>
    <mergeCell ref="A8:B8"/>
    <mergeCell ref="A9:B9"/>
    <mergeCell ref="A10:B10"/>
    <mergeCell ref="A1:J1"/>
    <mergeCell ref="A2:J2"/>
    <mergeCell ref="A3:J3"/>
    <mergeCell ref="B5:J5"/>
    <mergeCell ref="A7:B7"/>
    <mergeCell ref="F6:J6"/>
  </mergeCells>
  <pageMargins left="0.39" right="0.39" top="0.39" bottom="0.39" header="0" footer="0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20"/>
  <sheetViews>
    <sheetView rightToLeft="1" workbookViewId="0">
      <selection activeCell="T22" sqref="T22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22" customWidth="1"/>
    <col min="7" max="7" width="1.28515625" customWidth="1"/>
    <col min="8" max="8" width="13" customWidth="1"/>
    <col min="9" max="9" width="1.28515625" customWidth="1"/>
    <col min="10" max="10" width="18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5" width="1.28515625" customWidth="1"/>
    <col min="16" max="16" width="21.7109375" customWidth="1"/>
    <col min="17" max="17" width="1.28515625" customWidth="1"/>
    <col min="18" max="18" width="13" customWidth="1"/>
    <col min="19" max="19" width="1.28515625" customWidth="1"/>
    <col min="20" max="20" width="20.85546875" customWidth="1"/>
    <col min="21" max="21" width="1.28515625" customWidth="1"/>
    <col min="22" max="22" width="17.28515625" bestFit="1" customWidth="1"/>
  </cols>
  <sheetData>
    <row r="1" spans="1:22" ht="28.5" customHeight="1" x14ac:dyDescent="0.2">
      <c r="A1" s="49" t="s">
        <v>53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</row>
    <row r="2" spans="1:22" ht="21.75" customHeight="1" x14ac:dyDescent="0.2">
      <c r="A2" s="49" t="s">
        <v>27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1.75" customHeight="1" x14ac:dyDescent="0.2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</row>
    <row r="4" spans="1:22" ht="14.45" customHeight="1" x14ac:dyDescent="0.2"/>
    <row r="5" spans="1:22" s="25" customFormat="1" ht="27" customHeight="1" x14ac:dyDescent="0.2">
      <c r="A5" s="34" t="s">
        <v>36</v>
      </c>
      <c r="B5" s="56" t="s">
        <v>59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</row>
    <row r="6" spans="1:22" s="25" customFormat="1" ht="27" customHeight="1" x14ac:dyDescent="0.2">
      <c r="A6" s="16"/>
      <c r="B6" s="16"/>
      <c r="C6" s="16"/>
      <c r="D6" s="52" t="s">
        <v>37</v>
      </c>
      <c r="E6" s="52"/>
      <c r="F6" s="52"/>
      <c r="G6" s="52"/>
      <c r="H6" s="52"/>
      <c r="I6" s="52"/>
      <c r="J6" s="52"/>
      <c r="K6" s="52"/>
      <c r="L6" s="52"/>
      <c r="M6" s="16"/>
      <c r="N6" s="52" t="s">
        <v>38</v>
      </c>
      <c r="O6" s="52"/>
      <c r="P6" s="52"/>
      <c r="Q6" s="52"/>
      <c r="R6" s="52"/>
      <c r="S6" s="52"/>
      <c r="T6" s="52"/>
      <c r="U6" s="52"/>
      <c r="V6" s="52"/>
    </row>
    <row r="7" spans="1:22" s="25" customFormat="1" ht="27" customHeight="1" x14ac:dyDescent="0.2">
      <c r="A7" s="16"/>
      <c r="B7" s="16"/>
      <c r="C7" s="16"/>
      <c r="D7" s="26"/>
      <c r="E7" s="26"/>
      <c r="F7" s="26"/>
      <c r="G7" s="26"/>
      <c r="H7" s="26"/>
      <c r="I7" s="26"/>
      <c r="J7" s="55" t="s">
        <v>19</v>
      </c>
      <c r="K7" s="55"/>
      <c r="L7" s="55"/>
      <c r="M7" s="16"/>
      <c r="N7" s="26"/>
      <c r="O7" s="26"/>
      <c r="P7" s="26"/>
      <c r="Q7" s="26"/>
      <c r="R7" s="26"/>
      <c r="S7" s="26"/>
      <c r="T7" s="55" t="s">
        <v>19</v>
      </c>
      <c r="U7" s="55"/>
      <c r="V7" s="55"/>
    </row>
    <row r="8" spans="1:22" s="25" customFormat="1" ht="27" customHeight="1" x14ac:dyDescent="0.2">
      <c r="A8" s="52" t="s">
        <v>39</v>
      </c>
      <c r="B8" s="52"/>
      <c r="C8" s="16"/>
      <c r="D8" s="6" t="s">
        <v>40</v>
      </c>
      <c r="E8" s="16"/>
      <c r="F8" s="6" t="s">
        <v>41</v>
      </c>
      <c r="G8" s="16"/>
      <c r="H8" s="6" t="s">
        <v>42</v>
      </c>
      <c r="I8" s="16"/>
      <c r="J8" s="7" t="s">
        <v>22</v>
      </c>
      <c r="K8" s="26"/>
      <c r="L8" s="7" t="s">
        <v>31</v>
      </c>
      <c r="M8" s="16"/>
      <c r="N8" s="6" t="s">
        <v>40</v>
      </c>
      <c r="O8" s="16"/>
      <c r="P8" s="6" t="s">
        <v>41</v>
      </c>
      <c r="Q8" s="16"/>
      <c r="R8" s="6" t="s">
        <v>42</v>
      </c>
      <c r="S8" s="16"/>
      <c r="T8" s="7" t="s">
        <v>22</v>
      </c>
      <c r="U8" s="26"/>
      <c r="V8" s="7" t="s">
        <v>31</v>
      </c>
    </row>
    <row r="9" spans="1:22" s="25" customFormat="1" ht="27" customHeight="1" x14ac:dyDescent="0.2">
      <c r="A9" s="61" t="s">
        <v>18</v>
      </c>
      <c r="B9" s="61"/>
      <c r="C9" s="16"/>
      <c r="D9" s="10">
        <v>0</v>
      </c>
      <c r="E9" s="16"/>
      <c r="F9" s="10">
        <v>968856745565</v>
      </c>
      <c r="G9" s="43"/>
      <c r="H9" s="10">
        <v>0</v>
      </c>
      <c r="I9" s="43"/>
      <c r="J9" s="10">
        <f>SUM(D9:H9)</f>
        <v>968856745565</v>
      </c>
      <c r="K9" s="43"/>
      <c r="L9" s="17">
        <v>8.6199999999999992</v>
      </c>
      <c r="M9" s="43"/>
      <c r="N9" s="10">
        <v>0</v>
      </c>
      <c r="O9" s="43"/>
      <c r="P9" s="10">
        <v>1655040246662</v>
      </c>
      <c r="Q9" s="43"/>
      <c r="R9" s="10">
        <v>0</v>
      </c>
      <c r="S9" s="43"/>
      <c r="T9" s="10">
        <f>SUM(N9:R9)</f>
        <v>1655040246662</v>
      </c>
      <c r="U9" s="43"/>
      <c r="V9" s="17">
        <f>T9/درآمد!L11*100</f>
        <v>7.6861153421503516</v>
      </c>
    </row>
    <row r="10" spans="1:22" s="25" customFormat="1" ht="27" customHeight="1" x14ac:dyDescent="0.2">
      <c r="A10" s="59" t="s">
        <v>17</v>
      </c>
      <c r="B10" s="59"/>
      <c r="C10" s="16"/>
      <c r="D10" s="12">
        <v>0</v>
      </c>
      <c r="E10" s="16"/>
      <c r="F10" s="12">
        <v>9153588854589</v>
      </c>
      <c r="G10" s="43"/>
      <c r="H10" s="12">
        <v>0</v>
      </c>
      <c r="I10" s="43"/>
      <c r="J10" s="12">
        <f>SUM(D10:H10)</f>
        <v>9153588854589</v>
      </c>
      <c r="K10" s="43"/>
      <c r="L10" s="18">
        <v>81.459999999999994</v>
      </c>
      <c r="M10" s="43"/>
      <c r="N10" s="12">
        <v>0</v>
      </c>
      <c r="O10" s="43"/>
      <c r="P10" s="12">
        <v>17997275144053</v>
      </c>
      <c r="Q10" s="43"/>
      <c r="R10" s="12">
        <v>0</v>
      </c>
      <c r="S10" s="43"/>
      <c r="T10" s="12">
        <f>SUM(N10:R10)</f>
        <v>17997275144053</v>
      </c>
      <c r="U10" s="43"/>
      <c r="V10" s="18">
        <f>T10/درآمد!L11*100</f>
        <v>83.580524933214605</v>
      </c>
    </row>
    <row r="11" spans="1:22" s="25" customFormat="1" ht="27" customHeight="1" x14ac:dyDescent="0.2">
      <c r="A11" s="60" t="s">
        <v>16</v>
      </c>
      <c r="B11" s="60"/>
      <c r="C11" s="16"/>
      <c r="D11" s="19">
        <v>0</v>
      </c>
      <c r="E11" s="16"/>
      <c r="F11" s="19">
        <v>1087229056875</v>
      </c>
      <c r="G11" s="43"/>
      <c r="H11" s="19">
        <v>0</v>
      </c>
      <c r="I11" s="43"/>
      <c r="J11" s="19">
        <f>SUM(D11:H11)</f>
        <v>1087229056875</v>
      </c>
      <c r="K11" s="43"/>
      <c r="L11" s="20">
        <v>9.68</v>
      </c>
      <c r="M11" s="43"/>
      <c r="N11" s="19">
        <v>0</v>
      </c>
      <c r="O11" s="43"/>
      <c r="P11" s="12">
        <v>1833075611250</v>
      </c>
      <c r="Q11" s="43"/>
      <c r="R11" s="19">
        <v>0</v>
      </c>
      <c r="S11" s="43"/>
      <c r="T11" s="19">
        <f>SUM(N11:R11)</f>
        <v>1833075611250</v>
      </c>
      <c r="U11" s="43"/>
      <c r="V11" s="20">
        <f>T11/درآمد!L11*100</f>
        <v>8.5129232400036177</v>
      </c>
    </row>
    <row r="12" spans="1:22" s="25" customFormat="1" ht="27" customHeight="1" thickBot="1" x14ac:dyDescent="0.25">
      <c r="A12" s="51" t="s">
        <v>19</v>
      </c>
      <c r="B12" s="51"/>
      <c r="C12" s="16"/>
      <c r="D12" s="21">
        <v>0</v>
      </c>
      <c r="E12" s="16"/>
      <c r="F12" s="21">
        <f>SUM(F9:F11)</f>
        <v>11209674657029</v>
      </c>
      <c r="G12" s="43"/>
      <c r="H12" s="21">
        <v>0</v>
      </c>
      <c r="I12" s="43"/>
      <c r="J12" s="21">
        <f>SUM(J9:J11)</f>
        <v>11209674657029</v>
      </c>
      <c r="K12" s="43"/>
      <c r="L12" s="22">
        <f>SUM(L9:L11)</f>
        <v>99.759999999999991</v>
      </c>
      <c r="M12" s="43"/>
      <c r="N12" s="21">
        <v>0</v>
      </c>
      <c r="O12" s="43"/>
      <c r="P12" s="21">
        <f>SUM(P9:P11)</f>
        <v>21485391001965</v>
      </c>
      <c r="Q12" s="43"/>
      <c r="R12" s="21">
        <v>0</v>
      </c>
      <c r="S12" s="43"/>
      <c r="T12" s="21">
        <f>SUM(T9:T11)</f>
        <v>21485391001965</v>
      </c>
      <c r="U12" s="43"/>
      <c r="V12" s="22">
        <f>SUM(V9:V11)</f>
        <v>99.779563515368565</v>
      </c>
    </row>
    <row r="18" spans="12:12" x14ac:dyDescent="0.2">
      <c r="L18" s="39"/>
    </row>
    <row r="19" spans="12:12" x14ac:dyDescent="0.2">
      <c r="L19" s="39"/>
    </row>
    <row r="20" spans="12:12" x14ac:dyDescent="0.2">
      <c r="L20" s="39"/>
    </row>
  </sheetData>
  <mergeCells count="13">
    <mergeCell ref="A1:V1"/>
    <mergeCell ref="A2:V2"/>
    <mergeCell ref="A3:V3"/>
    <mergeCell ref="B5:V5"/>
    <mergeCell ref="D6:L6"/>
    <mergeCell ref="N6:V6"/>
    <mergeCell ref="A10:B10"/>
    <mergeCell ref="A11:B11"/>
    <mergeCell ref="A12:B12"/>
    <mergeCell ref="J7:L7"/>
    <mergeCell ref="T7:V7"/>
    <mergeCell ref="A8:B8"/>
    <mergeCell ref="A9:B9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3"/>
  <sheetViews>
    <sheetView rightToLeft="1" workbookViewId="0">
      <selection activeCell="F17" sqref="F17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ht="21.75" customHeight="1" x14ac:dyDescent="0.2">
      <c r="A2" s="49" t="s">
        <v>27</v>
      </c>
      <c r="B2" s="49"/>
      <c r="C2" s="49"/>
      <c r="D2" s="49"/>
      <c r="E2" s="49"/>
      <c r="F2" s="49"/>
      <c r="G2" s="49"/>
      <c r="H2" s="49"/>
      <c r="I2" s="49"/>
      <c r="J2" s="49"/>
    </row>
    <row r="3" spans="1:10" ht="21.75" customHeight="1" x14ac:dyDescent="0.2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</row>
    <row r="4" spans="1:10" ht="14.45" customHeight="1" x14ac:dyDescent="0.2"/>
    <row r="5" spans="1:10" s="8" customFormat="1" ht="29.25" customHeight="1" x14ac:dyDescent="0.2">
      <c r="A5" s="23" t="s">
        <v>33</v>
      </c>
      <c r="B5" s="56" t="s">
        <v>60</v>
      </c>
      <c r="C5" s="56"/>
      <c r="D5" s="56"/>
      <c r="E5" s="56"/>
      <c r="F5" s="56"/>
      <c r="G5" s="56"/>
      <c r="H5" s="56"/>
      <c r="I5" s="56"/>
      <c r="J5" s="56"/>
    </row>
    <row r="6" spans="1:10" s="8" customFormat="1" ht="29.25" customHeight="1" x14ac:dyDescent="0.2">
      <c r="D6" s="52" t="s">
        <v>37</v>
      </c>
      <c r="E6" s="52"/>
      <c r="F6" s="52"/>
      <c r="H6" s="52" t="s">
        <v>38</v>
      </c>
      <c r="I6" s="52"/>
      <c r="J6" s="52"/>
    </row>
    <row r="7" spans="1:10" s="8" customFormat="1" ht="51.75" customHeight="1" x14ac:dyDescent="0.2">
      <c r="A7" s="52" t="s">
        <v>43</v>
      </c>
      <c r="B7" s="52"/>
      <c r="D7" s="5" t="s">
        <v>49</v>
      </c>
      <c r="E7" s="9"/>
      <c r="F7" s="5" t="s">
        <v>44</v>
      </c>
      <c r="H7" s="5" t="s">
        <v>49</v>
      </c>
      <c r="I7" s="9"/>
      <c r="J7" s="5" t="s">
        <v>44</v>
      </c>
    </row>
    <row r="8" spans="1:10" s="8" customFormat="1" ht="29.25" customHeight="1" x14ac:dyDescent="0.2">
      <c r="A8" s="53" t="s">
        <v>62</v>
      </c>
      <c r="B8" s="53"/>
      <c r="D8" s="10">
        <v>120187710</v>
      </c>
      <c r="E8" s="16"/>
      <c r="F8" s="17"/>
      <c r="G8" s="16"/>
      <c r="H8" s="10">
        <v>318205971</v>
      </c>
      <c r="J8" s="11"/>
    </row>
    <row r="9" spans="1:10" s="8" customFormat="1" ht="29.25" customHeight="1" x14ac:dyDescent="0.2">
      <c r="A9" s="54" t="s">
        <v>63</v>
      </c>
      <c r="B9" s="54"/>
      <c r="D9" s="12">
        <v>19832540</v>
      </c>
      <c r="E9" s="16"/>
      <c r="F9" s="18"/>
      <c r="G9" s="16"/>
      <c r="H9" s="12">
        <v>387327321</v>
      </c>
      <c r="J9" s="13"/>
    </row>
    <row r="10" spans="1:10" s="8" customFormat="1" ht="29.25" customHeight="1" x14ac:dyDescent="0.2">
      <c r="A10" s="54" t="s">
        <v>66</v>
      </c>
      <c r="B10" s="54"/>
      <c r="D10" s="12">
        <v>14834168</v>
      </c>
      <c r="E10" s="16"/>
      <c r="F10" s="18"/>
      <c r="G10" s="16"/>
      <c r="H10" s="12">
        <v>102816159</v>
      </c>
      <c r="J10" s="13"/>
    </row>
    <row r="11" spans="1:10" s="8" customFormat="1" ht="29.25" customHeight="1" x14ac:dyDescent="0.2">
      <c r="A11" s="54" t="s">
        <v>63</v>
      </c>
      <c r="B11" s="54"/>
      <c r="D11" s="12">
        <v>24554432420</v>
      </c>
      <c r="E11" s="16"/>
      <c r="F11" s="18"/>
      <c r="G11" s="16"/>
      <c r="H11" s="12">
        <v>30033921529</v>
      </c>
      <c r="J11" s="13"/>
    </row>
    <row r="12" spans="1:10" s="8" customFormat="1" ht="29.25" customHeight="1" x14ac:dyDescent="0.2">
      <c r="A12" s="50" t="s">
        <v>67</v>
      </c>
      <c r="B12" s="50"/>
      <c r="D12" s="19">
        <v>4990</v>
      </c>
      <c r="E12" s="16"/>
      <c r="F12" s="20"/>
      <c r="G12" s="16"/>
      <c r="H12" s="19">
        <v>4990</v>
      </c>
      <c r="J12" s="14"/>
    </row>
    <row r="13" spans="1:10" s="8" customFormat="1" ht="29.25" customHeight="1" x14ac:dyDescent="0.2">
      <c r="A13" s="51" t="s">
        <v>19</v>
      </c>
      <c r="B13" s="51"/>
      <c r="D13" s="21">
        <f>SUM(D8:D12)</f>
        <v>24709291828</v>
      </c>
      <c r="E13" s="16"/>
      <c r="F13" s="21"/>
      <c r="G13" s="16"/>
      <c r="H13" s="21">
        <f>SUM(H8:H12)</f>
        <v>30842275970</v>
      </c>
      <c r="J13" s="15"/>
    </row>
  </sheetData>
  <mergeCells count="13">
    <mergeCell ref="A1:J1"/>
    <mergeCell ref="A2:J2"/>
    <mergeCell ref="A3:J3"/>
    <mergeCell ref="B5:J5"/>
    <mergeCell ref="D6:F6"/>
    <mergeCell ref="H6:J6"/>
    <mergeCell ref="A12:B12"/>
    <mergeCell ref="A13:B13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0"/>
  <sheetViews>
    <sheetView rightToLeft="1" workbookViewId="0">
      <selection activeCell="H23" sqref="H23"/>
    </sheetView>
  </sheetViews>
  <sheetFormatPr defaultRowHeight="12.75" x14ac:dyDescent="0.2"/>
  <cols>
    <col min="1" max="1" width="5.140625" customWidth="1"/>
    <col min="2" max="2" width="33.8554687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6.25" customHeight="1" x14ac:dyDescent="0.2">
      <c r="A1" s="49" t="s">
        <v>53</v>
      </c>
      <c r="B1" s="49"/>
      <c r="C1" s="49"/>
      <c r="D1" s="49"/>
      <c r="E1" s="49"/>
      <c r="F1" s="49"/>
    </row>
    <row r="2" spans="1:6" ht="26.25" customHeight="1" x14ac:dyDescent="0.2">
      <c r="A2" s="49" t="s">
        <v>27</v>
      </c>
      <c r="B2" s="49"/>
      <c r="C2" s="49"/>
      <c r="D2" s="49"/>
      <c r="E2" s="49"/>
      <c r="F2" s="49"/>
    </row>
    <row r="3" spans="1:6" ht="26.25" customHeight="1" x14ac:dyDescent="0.2">
      <c r="A3" s="49" t="s">
        <v>2</v>
      </c>
      <c r="B3" s="49"/>
      <c r="C3" s="49"/>
      <c r="D3" s="49"/>
      <c r="E3" s="49"/>
      <c r="F3" s="49"/>
    </row>
    <row r="4" spans="1:6" ht="14.45" customHeight="1" x14ac:dyDescent="0.2"/>
    <row r="5" spans="1:6" ht="27" customHeight="1" x14ac:dyDescent="0.2">
      <c r="A5" s="23" t="s">
        <v>61</v>
      </c>
      <c r="B5" s="56" t="s">
        <v>35</v>
      </c>
      <c r="C5" s="56"/>
      <c r="D5" s="56"/>
      <c r="E5" s="56"/>
      <c r="F5" s="56"/>
    </row>
    <row r="6" spans="1:6" ht="27" customHeight="1" x14ac:dyDescent="0.2">
      <c r="A6" s="16"/>
      <c r="B6" s="16"/>
      <c r="C6" s="16"/>
      <c r="D6" s="2" t="s">
        <v>37</v>
      </c>
      <c r="E6" s="16"/>
      <c r="F6" s="2" t="s">
        <v>7</v>
      </c>
    </row>
    <row r="7" spans="1:6" ht="27" customHeight="1" x14ac:dyDescent="0.2">
      <c r="A7" s="52" t="s">
        <v>35</v>
      </c>
      <c r="B7" s="52"/>
      <c r="C7" s="16"/>
      <c r="D7" s="3" t="s">
        <v>22</v>
      </c>
      <c r="E7" s="16"/>
      <c r="F7" s="3" t="s">
        <v>22</v>
      </c>
    </row>
    <row r="8" spans="1:6" ht="27" customHeight="1" x14ac:dyDescent="0.2">
      <c r="A8" s="53" t="s">
        <v>35</v>
      </c>
      <c r="B8" s="53"/>
      <c r="C8" s="16"/>
      <c r="D8" s="10">
        <v>0</v>
      </c>
      <c r="E8" s="16"/>
      <c r="F8" s="10">
        <v>1646319485</v>
      </c>
    </row>
    <row r="9" spans="1:6" ht="27" customHeight="1" x14ac:dyDescent="0.2">
      <c r="A9" s="50" t="s">
        <v>45</v>
      </c>
      <c r="B9" s="50"/>
      <c r="C9" s="16"/>
      <c r="D9" s="19">
        <v>1845828640</v>
      </c>
      <c r="E9" s="16"/>
      <c r="F9" s="19">
        <v>14977678164</v>
      </c>
    </row>
    <row r="10" spans="1:6" ht="27" customHeight="1" x14ac:dyDescent="0.2">
      <c r="A10" s="51" t="s">
        <v>19</v>
      </c>
      <c r="B10" s="51"/>
      <c r="C10" s="16"/>
      <c r="D10" s="21">
        <f>SUM(D8:D9)</f>
        <v>1845828640</v>
      </c>
      <c r="E10" s="16"/>
      <c r="F10" s="21">
        <f>SUM(F8:F9)</f>
        <v>16623997649</v>
      </c>
    </row>
  </sheetData>
  <mergeCells count="8">
    <mergeCell ref="A8:B8"/>
    <mergeCell ref="A9:B9"/>
    <mergeCell ref="A10:B10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3"/>
  <sheetViews>
    <sheetView rightToLeft="1" workbookViewId="0">
      <selection activeCell="M17" sqref="M17"/>
    </sheetView>
  </sheetViews>
  <sheetFormatPr defaultRowHeight="12.75" x14ac:dyDescent="0.2"/>
  <cols>
    <col min="1" max="1" width="27" customWidth="1"/>
    <col min="2" max="2" width="1.28515625" customWidth="1"/>
    <col min="3" max="3" width="17.140625" customWidth="1"/>
    <col min="4" max="4" width="1.28515625" customWidth="1"/>
    <col min="5" max="5" width="10.42578125" customWidth="1"/>
    <col min="6" max="6" width="1.28515625" customWidth="1"/>
    <col min="7" max="7" width="17.140625" customWidth="1"/>
    <col min="8" max="8" width="1.28515625" customWidth="1"/>
    <col min="9" max="9" width="15" bestFit="1" customWidth="1"/>
    <col min="10" max="10" width="1.28515625" customWidth="1"/>
    <col min="11" max="11" width="14.140625" customWidth="1"/>
    <col min="12" max="12" width="1.28515625" customWidth="1"/>
    <col min="13" max="13" width="17.7109375" customWidth="1"/>
  </cols>
  <sheetData>
    <row r="1" spans="1:13" ht="25.5" customHeight="1" x14ac:dyDescent="0.2">
      <c r="A1" s="49" t="s">
        <v>53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 ht="25.5" customHeight="1" x14ac:dyDescent="0.2">
      <c r="A2" s="49" t="s">
        <v>27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3" ht="25.5" customHeight="1" x14ac:dyDescent="0.2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3" ht="14.45" customHeight="1" x14ac:dyDescent="0.2"/>
    <row r="5" spans="1:13" s="16" customFormat="1" ht="27.75" customHeight="1" x14ac:dyDescent="0.2">
      <c r="A5" s="56" t="s">
        <v>49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3" s="16" customFormat="1" ht="27.75" customHeight="1" x14ac:dyDescent="0.2">
      <c r="A6" s="52" t="s">
        <v>29</v>
      </c>
      <c r="C6" s="52" t="s">
        <v>37</v>
      </c>
      <c r="D6" s="52"/>
      <c r="E6" s="52"/>
      <c r="F6" s="52"/>
      <c r="G6" s="52"/>
      <c r="I6" s="52" t="s">
        <v>38</v>
      </c>
      <c r="J6" s="52"/>
      <c r="K6" s="52"/>
      <c r="L6" s="52"/>
      <c r="M6" s="52"/>
    </row>
    <row r="7" spans="1:13" s="16" customFormat="1" ht="27.75" customHeight="1" x14ac:dyDescent="0.2">
      <c r="A7" s="52"/>
      <c r="C7" s="5" t="s">
        <v>47</v>
      </c>
      <c r="D7" s="26"/>
      <c r="E7" s="5" t="s">
        <v>46</v>
      </c>
      <c r="F7" s="26"/>
      <c r="G7" s="5" t="s">
        <v>48</v>
      </c>
      <c r="I7" s="5" t="s">
        <v>47</v>
      </c>
      <c r="J7" s="26"/>
      <c r="K7" s="5" t="s">
        <v>46</v>
      </c>
      <c r="L7" s="26"/>
      <c r="M7" s="5" t="s">
        <v>48</v>
      </c>
    </row>
    <row r="8" spans="1:13" s="16" customFormat="1" ht="27.75" customHeight="1" x14ac:dyDescent="0.2">
      <c r="A8" s="31" t="s">
        <v>62</v>
      </c>
      <c r="C8" s="10">
        <v>120187710</v>
      </c>
      <c r="E8" s="10">
        <v>0</v>
      </c>
      <c r="G8" s="10">
        <v>120187710</v>
      </c>
      <c r="I8" s="10">
        <v>318205971</v>
      </c>
      <c r="K8" s="10">
        <v>0</v>
      </c>
      <c r="M8" s="10">
        <v>318205971</v>
      </c>
    </row>
    <row r="9" spans="1:13" s="16" customFormat="1" ht="27.75" customHeight="1" x14ac:dyDescent="0.2">
      <c r="A9" s="32" t="s">
        <v>63</v>
      </c>
      <c r="C9" s="12">
        <v>19832540</v>
      </c>
      <c r="E9" s="12">
        <v>0</v>
      </c>
      <c r="G9" s="12">
        <v>19832540</v>
      </c>
      <c r="I9" s="12">
        <v>387327321</v>
      </c>
      <c r="K9" s="12">
        <v>0</v>
      </c>
      <c r="M9" s="12">
        <v>387327321</v>
      </c>
    </row>
    <row r="10" spans="1:13" s="16" customFormat="1" ht="27.75" customHeight="1" x14ac:dyDescent="0.2">
      <c r="A10" s="32" t="s">
        <v>64</v>
      </c>
      <c r="C10" s="12">
        <v>14834168</v>
      </c>
      <c r="E10" s="12">
        <v>0</v>
      </c>
      <c r="G10" s="12">
        <v>14834168</v>
      </c>
      <c r="I10" s="12">
        <v>102816159</v>
      </c>
      <c r="K10" s="12">
        <v>0</v>
      </c>
      <c r="M10" s="12">
        <v>102816159</v>
      </c>
    </row>
    <row r="11" spans="1:13" s="16" customFormat="1" ht="27.75" customHeight="1" x14ac:dyDescent="0.2">
      <c r="A11" s="32" t="s">
        <v>63</v>
      </c>
      <c r="C11" s="12">
        <v>24554432420</v>
      </c>
      <c r="E11" s="12">
        <v>0</v>
      </c>
      <c r="G11" s="12">
        <v>24554432420</v>
      </c>
      <c r="I11" s="12">
        <v>30033921529</v>
      </c>
      <c r="K11" s="12">
        <v>0</v>
      </c>
      <c r="M11" s="12">
        <v>30033921529</v>
      </c>
    </row>
    <row r="12" spans="1:13" s="16" customFormat="1" ht="27.75" customHeight="1" x14ac:dyDescent="0.2">
      <c r="A12" s="33" t="s">
        <v>67</v>
      </c>
      <c r="C12" s="19">
        <v>4990</v>
      </c>
      <c r="E12" s="19">
        <v>0</v>
      </c>
      <c r="G12" s="19">
        <v>4990</v>
      </c>
      <c r="I12" s="19">
        <v>4990</v>
      </c>
      <c r="K12" s="19">
        <v>0</v>
      </c>
      <c r="M12" s="19">
        <v>4990</v>
      </c>
    </row>
    <row r="13" spans="1:13" s="16" customFormat="1" ht="27.75" customHeight="1" x14ac:dyDescent="0.2">
      <c r="A13" s="4" t="s">
        <v>19</v>
      </c>
      <c r="C13" s="21">
        <f>SUM(C8:C12)</f>
        <v>24709291828</v>
      </c>
      <c r="D13" s="43"/>
      <c r="E13" s="21">
        <v>0</v>
      </c>
      <c r="F13" s="43"/>
      <c r="G13" s="21">
        <f>SUM(G8:G12)</f>
        <v>24709291828</v>
      </c>
      <c r="I13" s="21">
        <f>SUM(I8:I12)</f>
        <v>30842275970</v>
      </c>
      <c r="K13" s="21">
        <v>0</v>
      </c>
      <c r="M13" s="21">
        <f>SUM(M8:M12)</f>
        <v>30842275970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Q17"/>
  <sheetViews>
    <sheetView rightToLeft="1" workbookViewId="0">
      <selection activeCell="I20" sqref="I20"/>
    </sheetView>
  </sheetViews>
  <sheetFormatPr defaultRowHeight="12.75" x14ac:dyDescent="0.2"/>
  <cols>
    <col min="1" max="1" width="35.7109375" customWidth="1"/>
    <col min="2" max="2" width="1.28515625" customWidth="1"/>
    <col min="3" max="3" width="9.85546875" bestFit="1" customWidth="1"/>
    <col min="4" max="4" width="1.28515625" customWidth="1"/>
    <col min="5" max="5" width="19" bestFit="1" customWidth="1"/>
    <col min="6" max="6" width="1.28515625" customWidth="1"/>
    <col min="7" max="7" width="24.42578125" bestFit="1" customWidth="1"/>
    <col min="8" max="8" width="1.28515625" customWidth="1"/>
    <col min="9" max="9" width="26.28515625" bestFit="1" customWidth="1"/>
    <col min="10" max="10" width="1.28515625" customWidth="1"/>
    <col min="11" max="11" width="10.42578125" customWidth="1"/>
    <col min="12" max="12" width="1.28515625" customWidth="1"/>
    <col min="13" max="13" width="19" bestFit="1" customWidth="1"/>
    <col min="14" max="14" width="1.28515625" customWidth="1"/>
    <col min="15" max="15" width="20.140625" bestFit="1" customWidth="1"/>
    <col min="16" max="16" width="1.28515625" customWidth="1"/>
    <col min="17" max="17" width="26.28515625" bestFit="1" customWidth="1"/>
  </cols>
  <sheetData>
    <row r="1" spans="1:17" ht="25.5" customHeight="1" x14ac:dyDescent="0.2">
      <c r="A1" s="49" t="s">
        <v>53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</row>
    <row r="2" spans="1:17" ht="25.5" customHeight="1" x14ac:dyDescent="0.2">
      <c r="A2" s="49" t="s">
        <v>27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</row>
    <row r="3" spans="1:17" ht="25.5" customHeight="1" x14ac:dyDescent="0.2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</row>
    <row r="4" spans="1:17" ht="14.45" customHeight="1" x14ac:dyDescent="0.2"/>
    <row r="5" spans="1:17" ht="31.5" customHeight="1" x14ac:dyDescent="0.2">
      <c r="A5" s="56" t="s">
        <v>51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</row>
    <row r="6" spans="1:17" ht="31.5" customHeight="1" x14ac:dyDescent="0.2">
      <c r="A6" s="52" t="s">
        <v>29</v>
      </c>
      <c r="B6" s="8"/>
      <c r="C6" s="52" t="s">
        <v>37</v>
      </c>
      <c r="D6" s="52"/>
      <c r="E6" s="52"/>
      <c r="F6" s="52"/>
      <c r="G6" s="52"/>
      <c r="H6" s="52"/>
      <c r="I6" s="52"/>
      <c r="J6" s="8"/>
      <c r="K6" s="52" t="s">
        <v>38</v>
      </c>
      <c r="L6" s="52"/>
      <c r="M6" s="52"/>
      <c r="N6" s="52"/>
      <c r="O6" s="52"/>
      <c r="P6" s="52"/>
      <c r="Q6" s="52"/>
    </row>
    <row r="7" spans="1:17" ht="31.5" customHeight="1" x14ac:dyDescent="0.2">
      <c r="A7" s="52"/>
      <c r="B7" s="8"/>
      <c r="C7" s="5" t="s">
        <v>11</v>
      </c>
      <c r="D7" s="9"/>
      <c r="E7" s="5" t="s">
        <v>13</v>
      </c>
      <c r="F7" s="9"/>
      <c r="G7" s="5" t="s">
        <v>50</v>
      </c>
      <c r="H7" s="9"/>
      <c r="I7" s="5" t="s">
        <v>52</v>
      </c>
      <c r="J7" s="8"/>
      <c r="K7" s="5" t="s">
        <v>11</v>
      </c>
      <c r="L7" s="9"/>
      <c r="M7" s="5" t="s">
        <v>13</v>
      </c>
      <c r="N7" s="9"/>
      <c r="O7" s="5" t="s">
        <v>50</v>
      </c>
      <c r="P7" s="9"/>
      <c r="Q7" s="5" t="s">
        <v>52</v>
      </c>
    </row>
    <row r="8" spans="1:17" ht="31.5" customHeight="1" x14ac:dyDescent="0.2">
      <c r="A8" s="31" t="s">
        <v>18</v>
      </c>
      <c r="B8" s="8"/>
      <c r="C8" s="10">
        <v>2182074</v>
      </c>
      <c r="D8" s="16"/>
      <c r="E8" s="10">
        <v>10927721852448</v>
      </c>
      <c r="F8" s="16"/>
      <c r="G8" s="44">
        <f>I8-E8</f>
        <v>-9958865106883</v>
      </c>
      <c r="H8" s="16"/>
      <c r="I8" s="10">
        <v>968856745565</v>
      </c>
      <c r="J8" s="16"/>
      <c r="K8" s="10">
        <v>2182074</v>
      </c>
      <c r="L8" s="16"/>
      <c r="M8" s="10">
        <v>10927721852448</v>
      </c>
      <c r="N8" s="16"/>
      <c r="O8" s="44">
        <f>Q8-M8</f>
        <v>-9272681605786</v>
      </c>
      <c r="P8" s="16"/>
      <c r="Q8" s="10">
        <v>1655040246662</v>
      </c>
    </row>
    <row r="9" spans="1:17" ht="31.5" customHeight="1" x14ac:dyDescent="0.2">
      <c r="A9" s="32" t="s">
        <v>17</v>
      </c>
      <c r="B9" s="8"/>
      <c r="C9" s="12">
        <v>2468439</v>
      </c>
      <c r="D9" s="16"/>
      <c r="E9" s="12">
        <v>78234093493128</v>
      </c>
      <c r="F9" s="16"/>
      <c r="G9" s="45">
        <f>I9-E9</f>
        <v>-69080504638539</v>
      </c>
      <c r="H9" s="16"/>
      <c r="I9" s="12">
        <v>9153588854589</v>
      </c>
      <c r="J9" s="16"/>
      <c r="K9" s="12">
        <v>2468439</v>
      </c>
      <c r="L9" s="16"/>
      <c r="M9" s="12">
        <v>78234093493128</v>
      </c>
      <c r="N9" s="16"/>
      <c r="O9" s="45">
        <f>Q9-M9</f>
        <v>-60236818349075</v>
      </c>
      <c r="P9" s="16"/>
      <c r="Q9" s="12">
        <v>17997275144053</v>
      </c>
    </row>
    <row r="10" spans="1:17" ht="31.5" customHeight="1" x14ac:dyDescent="0.2">
      <c r="A10" s="33" t="s">
        <v>16</v>
      </c>
      <c r="B10" s="8"/>
      <c r="C10" s="19">
        <v>3713</v>
      </c>
      <c r="D10" s="16"/>
      <c r="E10" s="19">
        <v>8764624683750</v>
      </c>
      <c r="F10" s="16"/>
      <c r="G10" s="46">
        <f>I10-E10</f>
        <v>-7677395626875</v>
      </c>
      <c r="H10" s="16"/>
      <c r="I10" s="19">
        <v>1087229056875</v>
      </c>
      <c r="J10" s="16"/>
      <c r="K10" s="19">
        <v>3713</v>
      </c>
      <c r="L10" s="16"/>
      <c r="M10" s="19">
        <v>8764624683750</v>
      </c>
      <c r="N10" s="16"/>
      <c r="O10" s="46">
        <f>Q10-M10</f>
        <v>-6931549072500</v>
      </c>
      <c r="P10" s="16"/>
      <c r="Q10" s="19">
        <v>1833075611250</v>
      </c>
    </row>
    <row r="11" spans="1:17" ht="31.5" customHeight="1" thickBot="1" x14ac:dyDescent="0.25">
      <c r="A11" s="4" t="s">
        <v>19</v>
      </c>
      <c r="B11" s="8"/>
      <c r="C11" s="21">
        <f>SUM(C8:C10)</f>
        <v>4654226</v>
      </c>
      <c r="D11" s="16"/>
      <c r="E11" s="21">
        <f>SUM(E8:E10)</f>
        <v>97926440029326</v>
      </c>
      <c r="F11" s="43"/>
      <c r="G11" s="47">
        <f>SUM(G8:G10)</f>
        <v>-86716765372297</v>
      </c>
      <c r="H11" s="43"/>
      <c r="I11" s="21">
        <f>SUM(I8:I10)</f>
        <v>11209674657029</v>
      </c>
      <c r="J11" s="43"/>
      <c r="K11" s="21">
        <f>SUM(K8:K10)</f>
        <v>4654226</v>
      </c>
      <c r="L11" s="43"/>
      <c r="M11" s="21">
        <f>SUM(M8:M10)</f>
        <v>97926440029326</v>
      </c>
      <c r="N11" s="43"/>
      <c r="O11" s="47">
        <f>SUM(O8:O10)</f>
        <v>-76441049027361</v>
      </c>
      <c r="P11" s="43"/>
      <c r="Q11" s="21">
        <f>SUM(Q8:Q10)</f>
        <v>21485391001965</v>
      </c>
    </row>
    <row r="12" spans="1:17" ht="13.5" thickTop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4" spans="1:17" x14ac:dyDescent="0.2">
      <c r="O14" s="38"/>
    </row>
    <row r="15" spans="1:17" x14ac:dyDescent="0.2">
      <c r="G15" s="41"/>
      <c r="O15" s="38"/>
    </row>
    <row r="16" spans="1:17" x14ac:dyDescent="0.2">
      <c r="O16" s="38"/>
    </row>
    <row r="17" spans="15:15" x14ac:dyDescent="0.2">
      <c r="O17" s="38"/>
    </row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صورت وضعیت</vt:lpstr>
      <vt:lpstr>سهام</vt:lpstr>
      <vt:lpstr>سپرده</vt:lpstr>
      <vt:lpstr>درآمد</vt:lpstr>
      <vt:lpstr>درآمد سرمایه‌گذاری در سهام</vt:lpstr>
      <vt:lpstr>درآمد سپرده بانکی</vt:lpstr>
      <vt:lpstr>سایر درآمدها</vt:lpstr>
      <vt:lpstr>سود سپرده بانکی</vt:lpstr>
      <vt:lpstr>درآمد ناشی از تغییر قیمت اوراق</vt:lpstr>
      <vt:lpstr>درآمد!Print_Area</vt:lpstr>
      <vt:lpstr>'درآمد سپرده بانکی'!Print_Area</vt:lpstr>
      <vt:lpstr>'درآمد سرمایه‌گذاری در سهام'!Print_Area</vt:lpstr>
      <vt:lpstr>'درآمد ناشی از تغییر قیمت اوراق'!Print_Area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Masomeh Farahani</cp:lastModifiedBy>
  <dcterms:created xsi:type="dcterms:W3CDTF">2026-09-23T04:59:39Z</dcterms:created>
  <dcterms:modified xsi:type="dcterms:W3CDTF">2026-09-26T12:04:50Z</dcterms:modified>
</cp:coreProperties>
</file>